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3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'assets'!$A$1:$I$71</definedName>
    <definedName name="_xlnm.Print_Area" localSheetId="3">'cashflow '!$A$1:$I$52</definedName>
    <definedName name="_xlnm.Print_Area" localSheetId="2">'equity'!$B$1:$K$38</definedName>
    <definedName name="_xlnm.Print_Area" localSheetId="1">'income'!$A$1:$H$47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<sst xmlns="http://schemas.openxmlformats.org/spreadsheetml/2006/main" count="209" uniqueCount="127">
  <si>
    <t>SEACERA TILES BERHAD  ( Company No. 163751-H )</t>
  </si>
  <si>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</si>
  <si>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</si>
  <si>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</si>
  <si>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</si>
  <si>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</si>
  <si>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</si>
  <si>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</si>
  <si>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</si>
  <si>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</si>
  <si>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</si>
  <si>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</si>
  <si>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</si>
  <si>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</si>
  <si>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</si>
  <si>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</si>
  <si>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</si>
  <si>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</si>
  <si>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</si>
  <si>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</si>
  <si>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</si>
  <si>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</si>
  <si>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</si>
  <si>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</si>
  <si>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</si>
  <si>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</si>
  <si>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</si>
  <si>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</si>
  <si>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</si>
  <si>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</si>
  <si>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</si>
  <si>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</si>
  <si>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</si>
  <si>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</si>
  <si>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</si>
  <si>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</si>
  <si>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</si>
  <si>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</si>
  <si>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</si>
  <si>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</si>
  <si>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</si>
  <si>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</si>
  <si>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</si>
  <si>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</si>
  <si>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</si>
  <si>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</si>
  <si>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</si>
  <si>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</si>
  <si>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</si>
  <si>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</si>
  <si>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</si>
  <si>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</si>
  <si>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</si>
  <si>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</si>
  <si>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</si>
  <si>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</si>
  <si>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</si>
  <si>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</si>
  <si>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Operating profit before changes in working capital</t>
  </si>
  <si>
    <t>Investing Activities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</si>
  <si>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</si>
  <si>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</si>
  <si>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</si>
  <si>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</si>
  <si>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</si>
  <si>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</si>
  <si>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</si>
  <si>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</si>
  <si>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</si>
  <si>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</si>
  <si>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</si>
  <si>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</si>
  <si>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</si>
  <si>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</si>
  <si>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</si>
  <si>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Financing Activities</t>
  </si>
  <si>
    <t>Property development cost</t>
  </si>
  <si>
    <t>Trade and other receivables</t>
  </si>
  <si>
    <t>Profit before tax</t>
  </si>
  <si>
    <t>Profit  Before Taxation</t>
  </si>
  <si>
    <t>Net profit  for the Period</t>
  </si>
  <si>
    <t>Net profit  per share (sen)          - Basic</t>
  </si>
  <si>
    <t xml:space="preserve">           - Diluted</t>
  </si>
  <si>
    <t>Balance at 1 January 2010</t>
  </si>
  <si>
    <t>Treasury shares</t>
  </si>
  <si>
    <t>Acquisitions of Property,plant and equipments</t>
  </si>
  <si>
    <t>31.12.2010</t>
  </si>
  <si>
    <t>Other receivables</t>
  </si>
  <si>
    <t>Minority Interest</t>
  </si>
  <si>
    <t>for the year, net of tax</t>
  </si>
  <si>
    <t xml:space="preserve">Total comprehensive income </t>
  </si>
  <si>
    <t>for the year</t>
  </si>
  <si>
    <t>Other comprehensive income</t>
  </si>
  <si>
    <t>Non-controlling Interest</t>
  </si>
  <si>
    <t>Assets held for sale</t>
  </si>
  <si>
    <t>interests</t>
  </si>
  <si>
    <t xml:space="preserve">Adjustment for non-cash flow </t>
  </si>
  <si>
    <t xml:space="preserve">Changes in working capital </t>
  </si>
  <si>
    <t>Cash (used in)/generated from operating activities</t>
  </si>
  <si>
    <t>Cash(outflow)/ inflows from operations</t>
  </si>
  <si>
    <t>Net cash (outflow)/ inflows from operating activities</t>
  </si>
  <si>
    <t xml:space="preserve">(The Condensed Consolidated Statements of Financial Position should be read in conjunction with the Annual </t>
  </si>
  <si>
    <t>Total Comprehensive Income for the year</t>
  </si>
  <si>
    <t>Minority</t>
  </si>
  <si>
    <t>UNAUDITED CONDENSED CONSOLIDATED  STATEMENTS OF COMPREHENSIVE INCOME FOR THE</t>
  </si>
  <si>
    <t xml:space="preserve">(The Condensed Consolidated Statements of Comprehensive Income should be read in conjunction with the </t>
  </si>
  <si>
    <t>FIRST FINANCIAL QUARTER ENDED 31 MARCH 2011</t>
  </si>
  <si>
    <t>31.3.2011</t>
  </si>
  <si>
    <t>31.3.2010</t>
  </si>
  <si>
    <t xml:space="preserve"> Annual Financial Report for the year ended 31st December 2010)</t>
  </si>
  <si>
    <t>THE FIRST FINANCIAL QUARTER ENDED 31 MARCH 2011</t>
  </si>
  <si>
    <t>Balance at 1 January 2011</t>
  </si>
  <si>
    <t>Balance at  31 March 2011</t>
  </si>
  <si>
    <t>Total Comprehensive Income for the period</t>
  </si>
  <si>
    <t>UNAUDITED CONDENSED CONSOLIDATED STATEMENTS OF FINANCIAL POSITION AS AT 31 MARCH 2011</t>
  </si>
  <si>
    <t xml:space="preserve"> Financial Report for the year ended 31st December 2010)</t>
  </si>
  <si>
    <t>For the year ended 31 March 2011</t>
  </si>
  <si>
    <t xml:space="preserve"> the Annual Financial Report for the year ended 31 December 2010)</t>
  </si>
  <si>
    <t xml:space="preserve">Total </t>
  </si>
  <si>
    <t>Non-</t>
  </si>
  <si>
    <t>Distributable</t>
  </si>
  <si>
    <t>Treasury Shares</t>
  </si>
  <si>
    <t>Balance at  31 March 2010</t>
  </si>
  <si>
    <t>Less:</t>
  </si>
  <si>
    <t xml:space="preserve"> Report for the year ended 31st December 2010)</t>
  </si>
  <si>
    <t>Buy back shares</t>
  </si>
  <si>
    <t xml:space="preserve">Fixed Deposits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</si>
</sst>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  <numFmt numFmtId="168" formatCode="[$-409]dddd\,\ mmmm\ dd\,\ yyyy"/>
    <numFmt numFmtId="169" formatCode="[$-409]h:mm:ss\ AM/PM"/>
    <numFmt numFmtId="170" formatCode="00000"/>
    <numFmt numFmtId="171" formatCode="#,##0.0_);[Red]\(#,##0.0\)"/>
    <numFmt numFmtId="172" formatCode="0.000_);\(0.000\)"/>
    <numFmt numFmtId="173" formatCode="0.0_);\(0.0\)"/>
    <numFmt numFmtId="174" formatCode="#,##0.00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#,##0.000_);\(#,##0.000\)"/>
    <numFmt numFmtId="179" formatCode="_(* #,##0.000_);_(* \(#,##0.000\);_(* &quot;-&quot;??_);_(@_)"/>
    <numFmt numFmtId="180" formatCode="#,##0.0"/>
    <numFmt numFmtId="181" formatCode="_(* #,##0.0_);_(* \(#,##0.0\);_(* &quot;-&quot;_);_(@_)"/>
    <numFmt numFmtId="182" formatCode="_(* #,##0.00_);_(* \(#,##0.00\);_(* &quot;-&quot;_);_(@_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26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41" fontId="26" fillId="0" borderId="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OutlineSymbols="0" zoomScale="87" zoomScaleNormal="87" zoomScalePageLayoutView="0" workbookViewId="0" topLeftCell="A1">
      <selection activeCell="G73" sqref="G73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72"/>
      <c r="I3" s="4"/>
    </row>
    <row r="4" spans="1:9" ht="15.75">
      <c r="A4" s="5" t="s">
        <v>114</v>
      </c>
      <c r="I4" s="4"/>
    </row>
    <row r="5" spans="1:9" ht="15">
      <c r="A5" s="4"/>
      <c r="I5" s="4"/>
    </row>
    <row r="6" spans="1:9" ht="15.75">
      <c r="A6" s="4"/>
      <c r="G6" s="6" t="s">
        <v>31</v>
      </c>
      <c r="I6" s="4"/>
    </row>
    <row r="7" spans="1:9" ht="15.75">
      <c r="A7" s="4"/>
      <c r="E7" s="6" t="s">
        <v>70</v>
      </c>
      <c r="F7" s="5"/>
      <c r="G7" s="6" t="s">
        <v>32</v>
      </c>
      <c r="I7" s="4"/>
    </row>
    <row r="8" spans="1:9" ht="12.75" customHeight="1" hidden="1">
      <c r="A8" s="4"/>
      <c r="E8" s="6" t="s">
        <v>29</v>
      </c>
      <c r="F8" s="5"/>
      <c r="G8" s="6" t="s">
        <v>29</v>
      </c>
      <c r="I8" s="4"/>
    </row>
    <row r="9" spans="1:9" ht="15.75">
      <c r="A9" s="4"/>
      <c r="E9" s="6" t="s">
        <v>29</v>
      </c>
      <c r="F9" s="5"/>
      <c r="G9" s="6" t="s">
        <v>33</v>
      </c>
      <c r="I9" s="4"/>
    </row>
    <row r="10" spans="1:9" ht="15.75">
      <c r="A10" s="4"/>
      <c r="E10" s="6" t="s">
        <v>107</v>
      </c>
      <c r="F10" s="5"/>
      <c r="G10" s="6" t="s">
        <v>86</v>
      </c>
      <c r="I10" s="4"/>
    </row>
    <row r="11" spans="1:9" ht="15.75">
      <c r="A11" s="4"/>
      <c r="E11" s="6" t="s">
        <v>30</v>
      </c>
      <c r="F11" s="5"/>
      <c r="G11" s="6" t="s">
        <v>30</v>
      </c>
      <c r="I11" s="4"/>
    </row>
    <row r="12" spans="1:9" ht="15.75">
      <c r="A12" s="5" t="s">
        <v>1</v>
      </c>
      <c r="I12" s="4"/>
    </row>
    <row r="13" spans="1:9" ht="15.75">
      <c r="A13" s="5"/>
      <c r="I13" s="4"/>
    </row>
    <row r="14" spans="1:9" ht="15.75">
      <c r="A14" s="5" t="s">
        <v>2</v>
      </c>
      <c r="I14" s="4"/>
    </row>
    <row r="15" spans="1:9" ht="15">
      <c r="A15" s="4"/>
      <c r="E15" s="7"/>
      <c r="F15" s="7"/>
      <c r="G15" s="7"/>
      <c r="I15" s="4"/>
    </row>
    <row r="16" spans="1:9" ht="15">
      <c r="A16" s="8" t="s">
        <v>3</v>
      </c>
      <c r="E16" s="7">
        <v>44904</v>
      </c>
      <c r="F16" s="7"/>
      <c r="G16" s="7">
        <v>42885</v>
      </c>
      <c r="I16" s="4"/>
    </row>
    <row r="17" spans="1:9" ht="15">
      <c r="A17" s="8" t="s">
        <v>4</v>
      </c>
      <c r="E17" s="7">
        <v>6495</v>
      </c>
      <c r="F17" s="7"/>
      <c r="G17" s="7">
        <v>6495</v>
      </c>
      <c r="I17" s="4"/>
    </row>
    <row r="18" spans="1:9" ht="15">
      <c r="A18" s="44" t="s">
        <v>87</v>
      </c>
      <c r="E18" s="7">
        <f>20900-5000-2639</f>
        <v>13261</v>
      </c>
      <c r="F18" s="7"/>
      <c r="G18" s="42">
        <v>13261</v>
      </c>
      <c r="I18" s="4"/>
    </row>
    <row r="19" spans="1:9" ht="15">
      <c r="A19" s="4"/>
      <c r="E19" s="9">
        <f>SUM(E16:E18)</f>
        <v>64660</v>
      </c>
      <c r="F19" s="7"/>
      <c r="G19" s="9">
        <f>SUM(G16:G18)</f>
        <v>62641</v>
      </c>
      <c r="I19" s="4"/>
    </row>
    <row r="20" spans="1:9" ht="15.75">
      <c r="A20" s="5" t="s">
        <v>6</v>
      </c>
      <c r="E20" s="9"/>
      <c r="F20" s="7"/>
      <c r="G20" s="9"/>
      <c r="I20" s="4"/>
    </row>
    <row r="21" spans="1:9" ht="15">
      <c r="A21" s="4"/>
      <c r="E21" s="7"/>
      <c r="F21" s="7"/>
      <c r="G21" s="7"/>
      <c r="I21" s="4"/>
    </row>
    <row r="22" spans="1:9" ht="15">
      <c r="A22" s="50" t="s">
        <v>76</v>
      </c>
      <c r="E22" s="7">
        <v>229</v>
      </c>
      <c r="F22" s="7"/>
      <c r="G22" s="7">
        <v>229</v>
      </c>
      <c r="I22" s="4"/>
    </row>
    <row r="23" spans="1:9" ht="15">
      <c r="A23" s="1" t="s">
        <v>94</v>
      </c>
      <c r="E23" s="7">
        <v>30921</v>
      </c>
      <c r="F23" s="7"/>
      <c r="G23" s="78">
        <v>31032</v>
      </c>
      <c r="I23" s="4"/>
    </row>
    <row r="24" spans="1:9" ht="15">
      <c r="A24" s="8" t="s">
        <v>7</v>
      </c>
      <c r="E24" s="7">
        <v>23854</v>
      </c>
      <c r="F24" s="7"/>
      <c r="G24" s="7">
        <v>22554</v>
      </c>
      <c r="I24" s="4"/>
    </row>
    <row r="25" spans="1:9" ht="15">
      <c r="A25" s="44" t="s">
        <v>77</v>
      </c>
      <c r="E25" s="7">
        <f>40853+14879-11201+937+5000+2639-1</f>
        <v>53106</v>
      </c>
      <c r="F25" s="7"/>
      <c r="G25" s="7">
        <v>53489</v>
      </c>
      <c r="I25" s="4"/>
    </row>
    <row r="26" spans="1:9" ht="15">
      <c r="A26" s="8" t="s">
        <v>8</v>
      </c>
      <c r="E26" s="42">
        <v>77</v>
      </c>
      <c r="F26" s="7"/>
      <c r="G26" s="7">
        <v>180</v>
      </c>
      <c r="I26" s="4"/>
    </row>
    <row r="27" spans="1:9" ht="15">
      <c r="A27" s="8" t="s">
        <v>9</v>
      </c>
      <c r="E27" s="45">
        <v>5679</v>
      </c>
      <c r="F27" s="7"/>
      <c r="G27" s="7">
        <v>5383</v>
      </c>
      <c r="I27" s="4"/>
    </row>
    <row r="28" spans="1:9" ht="15">
      <c r="A28" s="4"/>
      <c r="E28" s="9">
        <f>SUM(E22:E27)</f>
        <v>113866</v>
      </c>
      <c r="F28" s="7"/>
      <c r="G28" s="9">
        <f>SUM(G22:G27)</f>
        <v>112867</v>
      </c>
      <c r="I28" s="4"/>
    </row>
    <row r="29" spans="1:9" ht="15">
      <c r="A29" s="4"/>
      <c r="E29" s="9"/>
      <c r="F29" s="7"/>
      <c r="G29" s="9"/>
      <c r="I29" s="4"/>
    </row>
    <row r="30" spans="1:9" ht="16.5" thickBot="1">
      <c r="A30" s="5" t="s">
        <v>10</v>
      </c>
      <c r="E30" s="7">
        <f>+E28+E19</f>
        <v>178526</v>
      </c>
      <c r="F30" s="7"/>
      <c r="G30" s="28">
        <f>+G28+G19</f>
        <v>175508</v>
      </c>
      <c r="I30" s="4"/>
    </row>
    <row r="31" spans="1:9" ht="15.75" thickTop="1">
      <c r="A31" s="4"/>
      <c r="D31" s="7"/>
      <c r="E31" s="10"/>
      <c r="F31" s="7"/>
      <c r="G31" s="27"/>
      <c r="I31" s="4"/>
    </row>
    <row r="32" spans="1:9" ht="15.75">
      <c r="A32" s="5" t="s">
        <v>11</v>
      </c>
      <c r="E32" s="8" t="s">
        <v>5</v>
      </c>
      <c r="G32" s="6"/>
      <c r="I32" s="4"/>
    </row>
    <row r="33" spans="1:9" ht="15.75">
      <c r="A33" s="4"/>
      <c r="E33" s="1" t="s">
        <v>5</v>
      </c>
      <c r="G33" s="6"/>
      <c r="I33" s="4"/>
    </row>
    <row r="34" spans="1:9" ht="15.75">
      <c r="A34" s="5" t="s">
        <v>12</v>
      </c>
      <c r="E34" s="1" t="s">
        <v>5</v>
      </c>
      <c r="G34" s="1" t="s">
        <v>5</v>
      </c>
      <c r="I34" s="4"/>
    </row>
    <row r="35" spans="1:9" ht="15">
      <c r="A35" s="4"/>
      <c r="E35" s="7"/>
      <c r="F35" s="7"/>
      <c r="G35" s="7"/>
      <c r="I35" s="4"/>
    </row>
    <row r="36" spans="1:9" ht="15">
      <c r="A36" s="8" t="s">
        <v>13</v>
      </c>
      <c r="E36" s="7">
        <v>58632</v>
      </c>
      <c r="F36" s="7"/>
      <c r="G36" s="7">
        <v>58632</v>
      </c>
      <c r="I36" s="4"/>
    </row>
    <row r="37" spans="1:9" ht="15">
      <c r="A37" s="58" t="s">
        <v>84</v>
      </c>
      <c r="E37" s="15">
        <v>-39</v>
      </c>
      <c r="F37" s="7"/>
      <c r="G37" s="15">
        <v>-38</v>
      </c>
      <c r="I37" s="4"/>
    </row>
    <row r="38" spans="1:9" ht="15">
      <c r="A38" s="8" t="s">
        <v>14</v>
      </c>
      <c r="E38" s="7">
        <v>2514</v>
      </c>
      <c r="F38" s="7"/>
      <c r="G38" s="7">
        <v>2514</v>
      </c>
      <c r="I38" s="4"/>
    </row>
    <row r="39" spans="1:9" ht="15">
      <c r="A39" s="8" t="s">
        <v>15</v>
      </c>
      <c r="E39" s="70">
        <f>23015+1762</f>
        <v>24777</v>
      </c>
      <c r="F39" s="7"/>
      <c r="G39" s="71">
        <v>23015</v>
      </c>
      <c r="I39" s="4"/>
    </row>
    <row r="40" spans="1:9" ht="15.75">
      <c r="A40" s="5"/>
      <c r="E40" s="57">
        <f>SUM(E36:E39)</f>
        <v>85884</v>
      </c>
      <c r="F40" s="7"/>
      <c r="G40" s="57">
        <f>SUM(G36:G39)</f>
        <v>84123</v>
      </c>
      <c r="I40" s="4"/>
    </row>
    <row r="41" spans="1:9" ht="15.75">
      <c r="A41" s="5"/>
      <c r="E41" s="57"/>
      <c r="F41" s="7"/>
      <c r="G41" s="57"/>
      <c r="I41" s="4"/>
    </row>
    <row r="42" spans="1:9" ht="15.75">
      <c r="A42" s="5" t="s">
        <v>88</v>
      </c>
      <c r="E42" s="57">
        <v>44</v>
      </c>
      <c r="F42" s="57"/>
      <c r="G42" s="60">
        <v>16</v>
      </c>
      <c r="I42" s="4"/>
    </row>
    <row r="43" spans="1:9" ht="15.75">
      <c r="A43" s="5" t="s">
        <v>16</v>
      </c>
      <c r="E43" s="67">
        <f>E40+E42</f>
        <v>85928</v>
      </c>
      <c r="F43" s="57"/>
      <c r="G43" s="67">
        <f>G40+G42</f>
        <v>84139</v>
      </c>
      <c r="I43" s="4"/>
    </row>
    <row r="44" spans="1:9" ht="15">
      <c r="A44" s="4"/>
      <c r="E44" s="57"/>
      <c r="F44" s="57"/>
      <c r="G44" s="57"/>
      <c r="I44" s="4"/>
    </row>
    <row r="45" spans="1:9" ht="15">
      <c r="A45" s="4"/>
      <c r="E45" s="57"/>
      <c r="F45" s="57"/>
      <c r="G45" s="57"/>
      <c r="I45" s="4"/>
    </row>
    <row r="46" spans="1:9" ht="15.75">
      <c r="A46" s="5" t="s">
        <v>17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5">
      <c r="A48" s="8" t="s">
        <v>18</v>
      </c>
      <c r="E48" s="7">
        <v>4692</v>
      </c>
      <c r="F48" s="7"/>
      <c r="G48" s="7">
        <v>4560</v>
      </c>
      <c r="I48" s="4"/>
    </row>
    <row r="49" spans="1:9" ht="15">
      <c r="A49" s="8" t="s">
        <v>19</v>
      </c>
      <c r="E49" s="7">
        <v>3555</v>
      </c>
      <c r="F49" s="7"/>
      <c r="G49" s="7">
        <v>3555</v>
      </c>
      <c r="I49" s="4"/>
    </row>
    <row r="50" spans="1:9" ht="15">
      <c r="A50" s="8" t="s">
        <v>20</v>
      </c>
      <c r="E50" s="7">
        <v>1042</v>
      </c>
      <c r="F50" s="7"/>
      <c r="G50" s="7">
        <v>1042</v>
      </c>
      <c r="I50" s="4"/>
    </row>
    <row r="51" spans="1:9" ht="15">
      <c r="A51" s="4"/>
      <c r="E51" s="9"/>
      <c r="F51" s="7"/>
      <c r="G51" s="9"/>
      <c r="I51" s="4"/>
    </row>
    <row r="52" spans="1:9" ht="15.75">
      <c r="A52" s="5" t="s">
        <v>21</v>
      </c>
      <c r="E52" s="7">
        <f>SUM(E48:E51)</f>
        <v>9289</v>
      </c>
      <c r="F52" s="7"/>
      <c r="G52" s="7">
        <f>SUM(G48:G51)</f>
        <v>9157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22</v>
      </c>
      <c r="E54" s="7"/>
      <c r="F54" s="7"/>
      <c r="G54" s="7"/>
      <c r="I54" s="4"/>
    </row>
    <row r="55" spans="1:11" ht="15">
      <c r="A55" s="4"/>
      <c r="E55" s="12" t="s">
        <v>5</v>
      </c>
      <c r="F55" s="7"/>
      <c r="G55" s="7"/>
      <c r="I55" s="4"/>
      <c r="K55" s="36"/>
    </row>
    <row r="56" spans="1:9" ht="15">
      <c r="A56" s="8" t="s">
        <v>23</v>
      </c>
      <c r="E56" s="7">
        <v>33510</v>
      </c>
      <c r="F56" s="7"/>
      <c r="G56" s="7">
        <v>29924</v>
      </c>
      <c r="I56" s="4"/>
    </row>
    <row r="57" spans="1:9" ht="15">
      <c r="A57" s="8" t="s">
        <v>69</v>
      </c>
      <c r="E57" s="7">
        <v>48889</v>
      </c>
      <c r="F57" s="7"/>
      <c r="G57" s="7">
        <v>51463</v>
      </c>
      <c r="I57" s="4"/>
    </row>
    <row r="58" spans="1:9" ht="15">
      <c r="A58" s="40" t="s">
        <v>47</v>
      </c>
      <c r="E58" s="7">
        <v>910</v>
      </c>
      <c r="F58" s="7"/>
      <c r="G58" s="79">
        <v>825</v>
      </c>
      <c r="I58" s="4"/>
    </row>
    <row r="59" spans="1:9" ht="15">
      <c r="A59" s="4"/>
      <c r="E59" s="9"/>
      <c r="F59" s="7"/>
      <c r="G59" s="9"/>
      <c r="I59" s="4"/>
    </row>
    <row r="60" spans="1:9" ht="15.75">
      <c r="A60" s="5" t="s">
        <v>24</v>
      </c>
      <c r="E60" s="7">
        <f>SUM(E56:E59)</f>
        <v>83309</v>
      </c>
      <c r="F60" s="7"/>
      <c r="G60" s="7">
        <f>SUM(G56:G59)</f>
        <v>82212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25</v>
      </c>
      <c r="E62" s="7">
        <f>+E60+E52</f>
        <v>92598</v>
      </c>
      <c r="F62" s="7"/>
      <c r="G62" s="7">
        <f>+G60+G52</f>
        <v>91369</v>
      </c>
      <c r="I62" s="4"/>
    </row>
    <row r="63" spans="1:9" ht="15">
      <c r="A63" s="4"/>
      <c r="E63" s="7"/>
      <c r="F63" s="7"/>
      <c r="G63" s="7"/>
      <c r="I63" s="4"/>
    </row>
    <row r="64" spans="1:9" ht="16.5" thickBot="1">
      <c r="A64" s="5" t="s">
        <v>26</v>
      </c>
      <c r="E64" s="30">
        <f>+E62+E43</f>
        <v>178526</v>
      </c>
      <c r="F64" s="12" t="s">
        <v>5</v>
      </c>
      <c r="G64" s="9">
        <f>+G62+G43</f>
        <v>175508</v>
      </c>
      <c r="H64" s="12" t="s">
        <v>5</v>
      </c>
      <c r="I64" s="12" t="s">
        <v>5</v>
      </c>
    </row>
    <row r="65" spans="1:9" ht="15.75" thickTop="1">
      <c r="A65" s="4"/>
      <c r="E65" s="29" t="s">
        <v>5</v>
      </c>
      <c r="F65" s="7"/>
      <c r="G65" s="10"/>
      <c r="I65" s="4"/>
    </row>
    <row r="66" spans="1:9" ht="15">
      <c r="A66" s="8" t="s">
        <v>27</v>
      </c>
      <c r="E66" s="7" t="s">
        <v>5</v>
      </c>
      <c r="F66" s="7"/>
      <c r="G66" s="12" t="s">
        <v>5</v>
      </c>
      <c r="I66" s="4"/>
    </row>
    <row r="67" spans="1:10" ht="15.75" thickBot="1">
      <c r="A67" s="8" t="s">
        <v>28</v>
      </c>
      <c r="E67" s="38">
        <f>+E40/58632</f>
        <v>1.4647973802701597</v>
      </c>
      <c r="F67" s="7"/>
      <c r="G67" s="38">
        <f>G40/58632</f>
        <v>1.4347625869832175</v>
      </c>
      <c r="I67" s="4"/>
      <c r="J67" s="36"/>
    </row>
    <row r="68" spans="1:9" ht="15.75" thickTop="1">
      <c r="A68" s="4"/>
      <c r="E68" s="27"/>
      <c r="G68" s="11"/>
      <c r="I68" s="4"/>
    </row>
    <row r="69" spans="1:9" ht="15">
      <c r="A69" s="4"/>
      <c r="I69" s="4"/>
    </row>
    <row r="70" spans="1:9" ht="15">
      <c r="A70" s="44" t="s">
        <v>101</v>
      </c>
      <c r="I70" s="4"/>
    </row>
    <row r="71" spans="1:9" ht="15">
      <c r="A71" s="44" t="s">
        <v>115</v>
      </c>
      <c r="I71" s="4"/>
    </row>
    <row r="73" spans="5:7" ht="15">
      <c r="E73" s="36"/>
      <c r="G73" s="36"/>
    </row>
    <row r="74" spans="5:7" ht="15">
      <c r="E74" s="36"/>
      <c r="G74" s="36"/>
    </row>
    <row r="75" ht="15">
      <c r="E75" s="36"/>
    </row>
    <row r="77" spans="5:7" ht="15">
      <c r="E77" s="36"/>
      <c r="F77" s="44"/>
      <c r="G77" s="36"/>
    </row>
    <row r="87" spans="5:7" ht="15">
      <c r="E87" s="36"/>
      <c r="G87" s="36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G12" sqref="G12"/>
    </sheetView>
  </sheetViews>
  <sheetFormatPr defaultColWidth="9.6640625" defaultRowHeight="15"/>
  <cols>
    <col min="1" max="2" width="9.6640625" style="1" customWidth="1"/>
    <col min="3" max="3" width="14.3359375" style="1" customWidth="1"/>
    <col min="4" max="4" width="12.77734375" style="1" customWidth="1"/>
    <col min="5" max="5" width="12.88671875" style="1" customWidth="1"/>
    <col min="6" max="6" width="3.77734375" style="1" customWidth="1"/>
    <col min="7" max="7" width="12.5546875" style="1" customWidth="1"/>
    <col min="8" max="8" width="12.21484375" style="1" customWidth="1"/>
    <col min="9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104</v>
      </c>
    </row>
    <row r="4" ht="15.75">
      <c r="A4" s="5" t="s">
        <v>106</v>
      </c>
    </row>
    <row r="6" spans="4:8" ht="15">
      <c r="D6" s="32" t="s">
        <v>71</v>
      </c>
      <c r="E6" s="32" t="s">
        <v>54</v>
      </c>
      <c r="F6" s="32"/>
      <c r="G6" s="32" t="s">
        <v>71</v>
      </c>
      <c r="H6" s="32" t="s">
        <v>54</v>
      </c>
    </row>
    <row r="7" spans="4:8" ht="15">
      <c r="D7" s="32" t="s">
        <v>72</v>
      </c>
      <c r="E7" s="32" t="s">
        <v>72</v>
      </c>
      <c r="F7" s="32"/>
      <c r="G7" s="41" t="s">
        <v>73</v>
      </c>
      <c r="H7" s="32" t="s">
        <v>73</v>
      </c>
    </row>
    <row r="8" spans="4:8" ht="15">
      <c r="D8" s="14" t="s">
        <v>56</v>
      </c>
      <c r="E8" s="14" t="s">
        <v>56</v>
      </c>
      <c r="F8" s="14"/>
      <c r="G8" s="14" t="s">
        <v>56</v>
      </c>
      <c r="H8" s="14" t="s">
        <v>56</v>
      </c>
    </row>
    <row r="9" spans="4:8" ht="15">
      <c r="D9" s="41" t="s">
        <v>107</v>
      </c>
      <c r="E9" s="41" t="s">
        <v>108</v>
      </c>
      <c r="F9" s="41"/>
      <c r="G9" s="41" t="s">
        <v>107</v>
      </c>
      <c r="H9" s="41" t="s">
        <v>108</v>
      </c>
    </row>
    <row r="10" spans="4:8" ht="15">
      <c r="D10" s="14" t="s">
        <v>30</v>
      </c>
      <c r="E10" s="14" t="s">
        <v>30</v>
      </c>
      <c r="F10" s="14"/>
      <c r="G10" s="14" t="s">
        <v>30</v>
      </c>
      <c r="H10" s="14" t="s">
        <v>30</v>
      </c>
    </row>
    <row r="11" ht="15">
      <c r="D11" s="8"/>
    </row>
    <row r="12" spans="1:8" ht="15">
      <c r="A12" s="8" t="s">
        <v>44</v>
      </c>
      <c r="C12" s="8" t="s">
        <v>5</v>
      </c>
      <c r="D12" s="65">
        <v>24362</v>
      </c>
      <c r="E12" s="15">
        <v>19545</v>
      </c>
      <c r="F12" s="15"/>
      <c r="G12" s="65">
        <v>24362</v>
      </c>
      <c r="H12" s="15">
        <v>19545</v>
      </c>
    </row>
    <row r="13" spans="4:8" ht="15">
      <c r="D13" s="43"/>
      <c r="E13" s="43"/>
      <c r="F13" s="43"/>
      <c r="G13" s="43"/>
      <c r="H13" s="43"/>
    </row>
    <row r="14" spans="1:8" ht="15">
      <c r="A14" s="8" t="s">
        <v>45</v>
      </c>
      <c r="C14" s="8" t="s">
        <v>5</v>
      </c>
      <c r="D14" s="63">
        <v>-21282</v>
      </c>
      <c r="E14" s="63">
        <v>-18326</v>
      </c>
      <c r="F14" s="63"/>
      <c r="G14" s="63">
        <v>-21282</v>
      </c>
      <c r="H14" s="63">
        <v>-18326</v>
      </c>
    </row>
    <row r="15" spans="1:8" ht="15">
      <c r="A15" s="8"/>
      <c r="C15" s="8"/>
      <c r="D15" s="63"/>
      <c r="E15" s="63"/>
      <c r="F15" s="63"/>
      <c r="G15" s="63"/>
      <c r="H15" s="63"/>
    </row>
    <row r="16" spans="4:8" ht="15">
      <c r="D16" s="15"/>
      <c r="E16" s="15"/>
      <c r="F16" s="15"/>
      <c r="G16" s="15"/>
      <c r="H16" s="15"/>
    </row>
    <row r="17" spans="1:9" ht="15">
      <c r="A17" s="8" t="s">
        <v>46</v>
      </c>
      <c r="C17" s="8" t="s">
        <v>5</v>
      </c>
      <c r="D17" s="15">
        <v>-940</v>
      </c>
      <c r="E17" s="15">
        <v>-761</v>
      </c>
      <c r="F17" s="15"/>
      <c r="G17" s="15">
        <v>-940</v>
      </c>
      <c r="H17" s="15">
        <v>-761</v>
      </c>
      <c r="I17" s="8" t="s">
        <v>5</v>
      </c>
    </row>
    <row r="18" spans="4:8" ht="15">
      <c r="D18" s="31"/>
      <c r="E18" s="9"/>
      <c r="F18" s="9"/>
      <c r="G18" s="31"/>
      <c r="H18" s="9"/>
    </row>
    <row r="19" spans="1:8" ht="15">
      <c r="A19" s="44" t="s">
        <v>79</v>
      </c>
      <c r="D19" s="15">
        <f>SUM(D12:D17)</f>
        <v>2140</v>
      </c>
      <c r="E19" s="15">
        <f>SUM(E12:E17)</f>
        <v>458</v>
      </c>
      <c r="F19" s="15"/>
      <c r="G19" s="15">
        <f>SUM(G12:G17)</f>
        <v>2140</v>
      </c>
      <c r="H19" s="15">
        <f>SUM(H12:H17)</f>
        <v>458</v>
      </c>
    </row>
    <row r="20" spans="4:8" ht="15">
      <c r="D20" s="15"/>
      <c r="E20" s="7"/>
      <c r="F20" s="7"/>
      <c r="G20" s="15"/>
      <c r="H20" s="7"/>
    </row>
    <row r="21" spans="1:8" ht="15">
      <c r="A21" s="8" t="s">
        <v>47</v>
      </c>
      <c r="C21" s="8" t="s">
        <v>5</v>
      </c>
      <c r="D21" s="15">
        <v>-350</v>
      </c>
      <c r="E21" s="15">
        <v>-450</v>
      </c>
      <c r="F21" s="15"/>
      <c r="G21" s="15">
        <v>-350</v>
      </c>
      <c r="H21" s="15">
        <v>-450</v>
      </c>
    </row>
    <row r="22" spans="4:8" ht="15">
      <c r="D22" s="31"/>
      <c r="E22" s="9"/>
      <c r="F22" s="9"/>
      <c r="G22" s="31"/>
      <c r="H22" s="9"/>
    </row>
    <row r="23" spans="1:8" ht="15.75">
      <c r="A23" s="39" t="s">
        <v>80</v>
      </c>
      <c r="D23" s="15">
        <f>+D21+D19</f>
        <v>1790</v>
      </c>
      <c r="E23" s="15">
        <f>+E21+E19</f>
        <v>8</v>
      </c>
      <c r="F23" s="15"/>
      <c r="G23" s="15">
        <f>+G21+G19</f>
        <v>1790</v>
      </c>
      <c r="H23" s="15">
        <f>+H21+H19</f>
        <v>8</v>
      </c>
    </row>
    <row r="24" spans="1:8" ht="15.75">
      <c r="A24" s="39"/>
      <c r="D24" s="63"/>
      <c r="E24" s="63"/>
      <c r="F24" s="63"/>
      <c r="G24" s="63"/>
      <c r="H24" s="63"/>
    </row>
    <row r="25" spans="1:8" ht="15.75">
      <c r="A25" s="5" t="s">
        <v>92</v>
      </c>
      <c r="D25" s="63"/>
      <c r="E25" s="57"/>
      <c r="F25" s="57"/>
      <c r="G25" s="63"/>
      <c r="H25" s="57"/>
    </row>
    <row r="26" spans="1:8" ht="15.75">
      <c r="A26" s="5" t="s">
        <v>89</v>
      </c>
      <c r="D26" s="68">
        <v>0</v>
      </c>
      <c r="E26" s="68">
        <v>0</v>
      </c>
      <c r="F26" s="68"/>
      <c r="G26" s="68">
        <v>0</v>
      </c>
      <c r="H26" s="68">
        <v>0</v>
      </c>
    </row>
    <row r="27" spans="1:8" ht="15.75">
      <c r="A27" s="5" t="s">
        <v>90</v>
      </c>
      <c r="D27" s="66"/>
      <c r="E27" s="66"/>
      <c r="F27" s="66"/>
      <c r="G27" s="66"/>
      <c r="H27" s="66"/>
    </row>
    <row r="28" spans="1:8" ht="16.5" thickBot="1">
      <c r="A28" s="5" t="s">
        <v>91</v>
      </c>
      <c r="D28" s="69">
        <f>D23</f>
        <v>1790</v>
      </c>
      <c r="E28" s="69">
        <f>E23</f>
        <v>8</v>
      </c>
      <c r="F28" s="69"/>
      <c r="G28" s="69">
        <f>G23</f>
        <v>1790</v>
      </c>
      <c r="H28" s="69">
        <f>H23</f>
        <v>8</v>
      </c>
    </row>
    <row r="29" spans="4:8" ht="15.75" thickTop="1">
      <c r="D29" s="63"/>
      <c r="E29" s="57"/>
      <c r="F29" s="57"/>
      <c r="G29" s="63"/>
      <c r="H29" s="57"/>
    </row>
    <row r="30" spans="4:8" ht="15">
      <c r="D30" s="7"/>
      <c r="E30" s="7"/>
      <c r="F30" s="7"/>
      <c r="G30" s="7"/>
      <c r="H30" s="7"/>
    </row>
    <row r="31" spans="1:8" ht="15.75">
      <c r="A31" s="5" t="s">
        <v>48</v>
      </c>
      <c r="D31" s="12" t="s">
        <v>5</v>
      </c>
      <c r="E31" s="7"/>
      <c r="F31" s="7"/>
      <c r="G31" s="12" t="s">
        <v>5</v>
      </c>
      <c r="H31" s="7"/>
    </row>
    <row r="32" spans="4:8" ht="15">
      <c r="D32" s="12" t="s">
        <v>5</v>
      </c>
      <c r="E32" s="7"/>
      <c r="F32" s="7"/>
      <c r="G32" s="12" t="s">
        <v>5</v>
      </c>
      <c r="H32" s="7"/>
    </row>
    <row r="33" spans="1:8" ht="15.75" thickBot="1">
      <c r="A33" s="8" t="s">
        <v>49</v>
      </c>
      <c r="D33" s="51">
        <f>D23-D35</f>
        <v>1762</v>
      </c>
      <c r="E33" s="51">
        <f>E23</f>
        <v>8</v>
      </c>
      <c r="F33" s="51"/>
      <c r="G33" s="51">
        <f>G23-G35</f>
        <v>1762</v>
      </c>
      <c r="H33" s="51">
        <f>H23</f>
        <v>8</v>
      </c>
    </row>
    <row r="34" spans="1:8" ht="15.75" thickTop="1">
      <c r="A34" s="8"/>
      <c r="D34" s="63"/>
      <c r="E34" s="63"/>
      <c r="F34" s="63"/>
      <c r="G34" s="63"/>
      <c r="H34" s="63"/>
    </row>
    <row r="35" spans="1:8" ht="15.75" thickBot="1">
      <c r="A35" s="1" t="s">
        <v>93</v>
      </c>
      <c r="D35" s="51">
        <v>28</v>
      </c>
      <c r="E35" s="64">
        <v>0</v>
      </c>
      <c r="F35" s="51"/>
      <c r="G35" s="51">
        <v>28</v>
      </c>
      <c r="H35" s="64">
        <v>0</v>
      </c>
    </row>
    <row r="36" spans="4:8" ht="15.75" thickTop="1">
      <c r="D36" s="15"/>
      <c r="E36" s="15"/>
      <c r="F36" s="15"/>
      <c r="G36" s="15"/>
      <c r="H36" s="15"/>
    </row>
    <row r="37" spans="1:7" ht="15.75">
      <c r="A37" s="5" t="s">
        <v>50</v>
      </c>
      <c r="D37" s="8" t="s">
        <v>5</v>
      </c>
      <c r="G37" s="8" t="s">
        <v>5</v>
      </c>
    </row>
    <row r="38" spans="1:8" ht="15">
      <c r="A38" s="44" t="s">
        <v>81</v>
      </c>
      <c r="D38" s="16">
        <f>+D33/58632*100</f>
        <v>3.0051848819757128</v>
      </c>
      <c r="E38" s="16">
        <f>+E33/53332*100</f>
        <v>0.015000375009375233</v>
      </c>
      <c r="F38" s="16"/>
      <c r="G38" s="16">
        <f>+G33/58632*100</f>
        <v>3.0051848819757128</v>
      </c>
      <c r="H38" s="16">
        <f>+H33/53332*100</f>
        <v>0.015000375009375233</v>
      </c>
    </row>
    <row r="39" spans="3:8" ht="15">
      <c r="C39" s="44" t="s">
        <v>82</v>
      </c>
      <c r="D39" s="16">
        <f>+D33/58632*100</f>
        <v>3.0051848819757128</v>
      </c>
      <c r="E39" s="16">
        <f>+E33/53332*100</f>
        <v>0.015000375009375233</v>
      </c>
      <c r="F39" s="16"/>
      <c r="G39" s="16">
        <f>+G33/58632*100</f>
        <v>3.0051848819757128</v>
      </c>
      <c r="H39" s="16">
        <f>+H33/53332*100</f>
        <v>0.015000375009375233</v>
      </c>
    </row>
    <row r="42" ht="15">
      <c r="A42" s="1" t="s">
        <v>105</v>
      </c>
    </row>
    <row r="43" ht="15">
      <c r="A43" s="1" t="s">
        <v>109</v>
      </c>
    </row>
    <row r="46" spans="4:7" ht="15">
      <c r="D46" s="8" t="s">
        <v>5</v>
      </c>
      <c r="G46" s="8" t="s">
        <v>5</v>
      </c>
    </row>
    <row r="47" ht="15">
      <c r="D47" s="8" t="s">
        <v>5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8"/>
  <sheetViews>
    <sheetView showOutlineSymbols="0" workbookViewId="0" topLeftCell="A1">
      <selection activeCell="J35" sqref="J35"/>
    </sheetView>
  </sheetViews>
  <sheetFormatPr defaultColWidth="9.6640625" defaultRowHeight="15"/>
  <cols>
    <col min="1" max="3" width="9.6640625" style="1" customWidth="1"/>
    <col min="4" max="4" width="12.886718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0.6640625" style="1" customWidth="1"/>
    <col min="9" max="9" width="13.4453125" style="1" customWidth="1"/>
    <col min="10" max="10" width="13.21484375" style="1" customWidth="1"/>
    <col min="11" max="11" width="12.4453125" style="1" customWidth="1"/>
    <col min="12" max="16384" width="9.6640625" style="1" customWidth="1"/>
  </cols>
  <sheetData>
    <row r="1" ht="15.75">
      <c r="B1" s="5" t="s">
        <v>0</v>
      </c>
    </row>
    <row r="2" ht="15.75">
      <c r="B2" s="5"/>
    </row>
    <row r="3" ht="15.75">
      <c r="B3" s="5" t="s">
        <v>34</v>
      </c>
    </row>
    <row r="4" ht="15.75">
      <c r="B4" s="5" t="s">
        <v>110</v>
      </c>
    </row>
    <row r="6" spans="5:6" ht="15.75">
      <c r="E6" s="13" t="s">
        <v>39</v>
      </c>
      <c r="F6" s="13"/>
    </row>
    <row r="7" spans="5:11" ht="15">
      <c r="E7" s="14"/>
      <c r="G7" s="14"/>
      <c r="H7" s="14"/>
      <c r="I7" s="32" t="s">
        <v>119</v>
      </c>
      <c r="J7" s="14"/>
      <c r="K7" s="14"/>
    </row>
    <row r="8" spans="5:11" ht="15">
      <c r="E8" s="14" t="s">
        <v>36</v>
      </c>
      <c r="F8" s="14" t="s">
        <v>36</v>
      </c>
      <c r="G8" s="14" t="s">
        <v>40</v>
      </c>
      <c r="H8" s="41" t="s">
        <v>118</v>
      </c>
      <c r="I8" s="41" t="s">
        <v>120</v>
      </c>
      <c r="J8" s="32" t="s">
        <v>103</v>
      </c>
      <c r="K8" s="14" t="s">
        <v>42</v>
      </c>
    </row>
    <row r="9" spans="5:11" ht="15">
      <c r="E9" s="14" t="s">
        <v>37</v>
      </c>
      <c r="F9" s="14" t="s">
        <v>38</v>
      </c>
      <c r="G9" s="14" t="s">
        <v>41</v>
      </c>
      <c r="H9" s="41" t="s">
        <v>14</v>
      </c>
      <c r="I9" s="41" t="s">
        <v>121</v>
      </c>
      <c r="J9" s="41" t="s">
        <v>95</v>
      </c>
      <c r="K9" s="14" t="s">
        <v>43</v>
      </c>
    </row>
    <row r="10" spans="5:11" ht="15"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</row>
    <row r="11" ht="15.75">
      <c r="B11" s="13" t="s">
        <v>5</v>
      </c>
    </row>
    <row r="12" spans="5:11" ht="15">
      <c r="E12" s="7"/>
      <c r="F12" s="7"/>
      <c r="G12" s="7"/>
      <c r="H12" s="7"/>
      <c r="I12" s="7"/>
      <c r="J12" s="7"/>
      <c r="K12" s="34"/>
    </row>
    <row r="13" spans="2:11" ht="15">
      <c r="B13" s="40"/>
      <c r="E13" s="7"/>
      <c r="F13" s="7"/>
      <c r="G13" s="42"/>
      <c r="H13" s="42"/>
      <c r="I13" s="42"/>
      <c r="J13" s="42"/>
      <c r="K13" s="42"/>
    </row>
    <row r="14" spans="5:11" ht="15" hidden="1">
      <c r="E14" s="7"/>
      <c r="F14" s="7"/>
      <c r="G14" s="7"/>
      <c r="H14" s="7"/>
      <c r="I14" s="7"/>
      <c r="J14" s="7"/>
      <c r="K14" s="7"/>
    </row>
    <row r="15" spans="2:11" ht="16.5" hidden="1" thickBot="1">
      <c r="B15" s="5" t="s">
        <v>74</v>
      </c>
      <c r="E15" s="35" t="e">
        <f>#REF!</f>
        <v>#REF!</v>
      </c>
      <c r="F15" s="35" t="e">
        <f>#REF!</f>
        <v>#REF!</v>
      </c>
      <c r="G15" s="35">
        <f>SUM(G13:G14)-1</f>
        <v>-1</v>
      </c>
      <c r="H15" s="35"/>
      <c r="I15" s="35"/>
      <c r="J15" s="35"/>
      <c r="K15" s="35">
        <f>SUM(K13:K14)</f>
        <v>0</v>
      </c>
    </row>
    <row r="16" spans="5:11" ht="15" hidden="1">
      <c r="E16" s="27"/>
      <c r="F16" s="27"/>
      <c r="G16" s="27"/>
      <c r="H16" s="27"/>
      <c r="I16" s="27"/>
      <c r="J16" s="27"/>
      <c r="K16" s="27"/>
    </row>
    <row r="17" ht="15" hidden="1"/>
    <row r="18" spans="2:11" ht="15.75">
      <c r="B18" s="5" t="s">
        <v>83</v>
      </c>
      <c r="E18" s="57">
        <v>53332</v>
      </c>
      <c r="F18" s="57">
        <v>2514</v>
      </c>
      <c r="G18" s="57">
        <v>20032</v>
      </c>
      <c r="H18" s="60">
        <v>22546</v>
      </c>
      <c r="I18" s="60">
        <v>-37.399</v>
      </c>
      <c r="J18" s="60">
        <v>0</v>
      </c>
      <c r="K18" s="57">
        <v>75841</v>
      </c>
    </row>
    <row r="19" spans="5:11" ht="15">
      <c r="E19" s="55"/>
      <c r="F19" s="55"/>
      <c r="G19" s="55"/>
      <c r="H19" s="55"/>
      <c r="I19" s="55"/>
      <c r="J19" s="55"/>
      <c r="K19" s="55"/>
    </row>
    <row r="20" spans="2:11" ht="15">
      <c r="B20" s="1" t="s">
        <v>102</v>
      </c>
      <c r="E20" s="7"/>
      <c r="F20" s="7"/>
      <c r="G20" s="42">
        <v>8</v>
      </c>
      <c r="H20" s="42">
        <v>8</v>
      </c>
      <c r="I20" s="42"/>
      <c r="J20" s="42"/>
      <c r="K20" s="42">
        <f>H20+J20</f>
        <v>8</v>
      </c>
    </row>
    <row r="21" spans="5:11" ht="15">
      <c r="E21" s="7"/>
      <c r="F21" s="7"/>
      <c r="G21" s="42"/>
      <c r="H21" s="42"/>
      <c r="I21" s="42"/>
      <c r="J21" s="42"/>
      <c r="K21" s="42"/>
    </row>
    <row r="22" spans="5:11" ht="15">
      <c r="E22" s="7"/>
      <c r="F22" s="7"/>
      <c r="G22" s="7"/>
      <c r="H22" s="7"/>
      <c r="I22" s="7"/>
      <c r="J22" s="7"/>
      <c r="K22" s="7"/>
    </row>
    <row r="23" spans="2:11" ht="16.5" thickBot="1">
      <c r="B23" s="5" t="s">
        <v>122</v>
      </c>
      <c r="E23" s="9">
        <f>SUM(E18:E22)</f>
        <v>53332</v>
      </c>
      <c r="F23" s="9">
        <f>SUM(F18:F22)</f>
        <v>2514</v>
      </c>
      <c r="G23" s="9">
        <f>SUM(G18:G22)</f>
        <v>20040</v>
      </c>
      <c r="H23" s="9">
        <f>SUM(H18:H22)</f>
        <v>22554</v>
      </c>
      <c r="I23" s="61">
        <f>SUM(I18:I21)</f>
        <v>-37.399</v>
      </c>
      <c r="J23" s="61">
        <f>SUM(J18:J21)</f>
        <v>0</v>
      </c>
      <c r="K23" s="9">
        <f>K18+K20</f>
        <v>75849</v>
      </c>
    </row>
    <row r="24" spans="5:11" ht="15.75" thickTop="1">
      <c r="E24" s="11"/>
      <c r="F24" s="11"/>
      <c r="G24" s="11"/>
      <c r="H24" s="11"/>
      <c r="I24" s="11"/>
      <c r="J24" s="11"/>
      <c r="K24" s="11"/>
    </row>
    <row r="25" spans="2:11" ht="15.75">
      <c r="B25" s="5" t="s">
        <v>111</v>
      </c>
      <c r="E25" s="57">
        <v>58632</v>
      </c>
      <c r="F25" s="57">
        <f>SUM(F19:F24)</f>
        <v>2514</v>
      </c>
      <c r="G25" s="57">
        <v>23015</v>
      </c>
      <c r="H25" s="60">
        <v>25529</v>
      </c>
      <c r="I25" s="60">
        <v>-38</v>
      </c>
      <c r="J25" s="60">
        <v>16</v>
      </c>
      <c r="K25" s="57">
        <f>E25+H25+I25+J25</f>
        <v>84139</v>
      </c>
    </row>
    <row r="26" spans="5:11" ht="15">
      <c r="E26" s="27"/>
      <c r="F26" s="27"/>
      <c r="G26" s="27"/>
      <c r="H26" s="27"/>
      <c r="I26" s="27"/>
      <c r="J26" s="27"/>
      <c r="K26" s="27"/>
    </row>
    <row r="27" spans="2:11" ht="15">
      <c r="B27" s="1" t="s">
        <v>113</v>
      </c>
      <c r="E27" s="27"/>
      <c r="F27" s="27"/>
      <c r="G27" s="63">
        <f>income!D33</f>
        <v>1762</v>
      </c>
      <c r="H27" s="77">
        <v>1762</v>
      </c>
      <c r="I27" s="27"/>
      <c r="J27" s="63">
        <f>income!D35</f>
        <v>28</v>
      </c>
      <c r="K27" s="63">
        <f>J27+G27</f>
        <v>1790</v>
      </c>
    </row>
    <row r="28" spans="5:11" ht="15">
      <c r="E28" s="27"/>
      <c r="F28" s="27"/>
      <c r="G28" s="63"/>
      <c r="H28" s="77"/>
      <c r="I28" s="27"/>
      <c r="J28" s="63"/>
      <c r="K28" s="63"/>
    </row>
    <row r="29" spans="2:11" ht="15">
      <c r="B29" s="1" t="s">
        <v>125</v>
      </c>
      <c r="E29" s="27"/>
      <c r="F29" s="27"/>
      <c r="G29" s="63"/>
      <c r="H29" s="77"/>
      <c r="I29" s="77">
        <v>-1</v>
      </c>
      <c r="J29" s="63"/>
      <c r="K29" s="63">
        <v>-1</v>
      </c>
    </row>
    <row r="30" spans="5:11" ht="15">
      <c r="E30" s="27"/>
      <c r="F30" s="27"/>
      <c r="G30" s="27"/>
      <c r="H30" s="27"/>
      <c r="I30" s="27"/>
      <c r="J30" s="27"/>
      <c r="K30" s="27"/>
    </row>
    <row r="31" spans="2:11" ht="16.5" thickBot="1">
      <c r="B31" s="5" t="s">
        <v>112</v>
      </c>
      <c r="E31" s="35">
        <f aca="true" t="shared" si="0" ref="E31:J31">E25+E27</f>
        <v>58632</v>
      </c>
      <c r="F31" s="35">
        <f t="shared" si="0"/>
        <v>2514</v>
      </c>
      <c r="G31" s="35">
        <f t="shared" si="0"/>
        <v>24777</v>
      </c>
      <c r="H31" s="76">
        <f t="shared" si="0"/>
        <v>27291</v>
      </c>
      <c r="I31" s="76">
        <f>I25+I27+I29</f>
        <v>-39</v>
      </c>
      <c r="J31" s="35">
        <f t="shared" si="0"/>
        <v>44</v>
      </c>
      <c r="K31" s="35">
        <f>K25+K27+K29</f>
        <v>85928</v>
      </c>
    </row>
    <row r="32" spans="5:11" ht="15.75" thickTop="1">
      <c r="E32" s="27"/>
      <c r="F32" s="27"/>
      <c r="G32" s="27"/>
      <c r="H32" s="27"/>
      <c r="I32" s="27"/>
      <c r="J32" s="27"/>
      <c r="K32" s="27"/>
    </row>
    <row r="33" spans="5:11" ht="15">
      <c r="E33" s="27"/>
      <c r="F33" s="27"/>
      <c r="G33" s="27"/>
      <c r="H33" s="27"/>
      <c r="I33" s="27"/>
      <c r="J33" s="86"/>
      <c r="K33" s="27"/>
    </row>
    <row r="34" spans="5:11" ht="15">
      <c r="E34" s="27"/>
      <c r="F34" s="27"/>
      <c r="G34" s="27"/>
      <c r="H34" s="27"/>
      <c r="I34" s="27"/>
      <c r="J34" s="27"/>
      <c r="K34" s="27"/>
    </row>
    <row r="35" spans="5:11" ht="15">
      <c r="E35" s="27"/>
      <c r="F35" s="27"/>
      <c r="G35" s="27"/>
      <c r="H35" s="27"/>
      <c r="I35" s="27"/>
      <c r="J35" s="27"/>
      <c r="K35" s="27"/>
    </row>
    <row r="36" spans="5:11" ht="15">
      <c r="E36" s="27"/>
      <c r="F36" s="27"/>
      <c r="G36" s="27"/>
      <c r="H36" s="27"/>
      <c r="I36" s="27"/>
      <c r="J36" s="27"/>
      <c r="K36" s="27"/>
    </row>
    <row r="37" ht="15">
      <c r="B37" s="8" t="s">
        <v>35</v>
      </c>
    </row>
    <row r="38" ht="15">
      <c r="B38" s="1" t="s">
        <v>124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A48" sqref="A48"/>
    </sheetView>
  </sheetViews>
  <sheetFormatPr defaultColWidth="8.88671875" defaultRowHeight="15"/>
  <cols>
    <col min="4" max="4" width="10.21484375" style="0" customWidth="1"/>
    <col min="5" max="5" width="9.77734375" style="0" customWidth="1"/>
    <col min="6" max="6" width="11.10546875" style="0" customWidth="1"/>
    <col min="8" max="8" width="11.10546875" style="0" customWidth="1"/>
  </cols>
  <sheetData>
    <row r="1" spans="1:8" ht="15.75">
      <c r="A1" s="2" t="s">
        <v>51</v>
      </c>
      <c r="B1" s="2"/>
      <c r="C1" s="2"/>
      <c r="D1" s="2"/>
      <c r="E1" s="2"/>
      <c r="F1" s="2"/>
      <c r="G1" s="2"/>
      <c r="H1" s="2" t="s">
        <v>5</v>
      </c>
    </row>
    <row r="2" spans="1:8" ht="15.75">
      <c r="A2" s="3"/>
      <c r="B2" s="3"/>
      <c r="C2" s="3"/>
      <c r="D2" s="3"/>
      <c r="E2" s="3"/>
      <c r="F2" s="3"/>
      <c r="G2" s="2" t="s">
        <v>5</v>
      </c>
      <c r="H2" s="3" t="s">
        <v>5</v>
      </c>
    </row>
    <row r="3" spans="1:8" ht="15">
      <c r="A3" s="17" t="s">
        <v>52</v>
      </c>
      <c r="B3" s="3"/>
      <c r="C3" s="3"/>
      <c r="D3" s="3"/>
      <c r="E3" s="3"/>
      <c r="F3" s="1"/>
      <c r="G3" s="18"/>
      <c r="H3" s="1"/>
    </row>
    <row r="4" spans="1:8" ht="15">
      <c r="A4" s="17" t="s">
        <v>116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53</v>
      </c>
      <c r="G6" s="18"/>
      <c r="H6" s="19" t="s">
        <v>54</v>
      </c>
    </row>
    <row r="7" spans="1:8" ht="15">
      <c r="A7" s="17"/>
      <c r="B7" s="3"/>
      <c r="C7" s="3"/>
      <c r="D7" s="3"/>
      <c r="E7" s="3"/>
      <c r="F7" s="19" t="s">
        <v>55</v>
      </c>
      <c r="G7" s="18"/>
      <c r="H7" s="19" t="s">
        <v>55</v>
      </c>
    </row>
    <row r="8" spans="1:8" ht="15">
      <c r="A8" s="3"/>
      <c r="B8" s="3"/>
      <c r="C8" s="3"/>
      <c r="D8" s="3"/>
      <c r="E8" s="46"/>
      <c r="F8" s="19" t="s">
        <v>56</v>
      </c>
      <c r="G8" s="18"/>
      <c r="H8" s="19" t="s">
        <v>56</v>
      </c>
    </row>
    <row r="9" spans="1:8" ht="15">
      <c r="A9" s="3"/>
      <c r="B9" s="3"/>
      <c r="C9" s="3"/>
      <c r="D9" s="3"/>
      <c r="E9" s="3"/>
      <c r="F9" s="73" t="s">
        <v>107</v>
      </c>
      <c r="G9" s="18"/>
      <c r="H9" s="73" t="s">
        <v>108</v>
      </c>
    </row>
    <row r="10" spans="1:8" ht="15">
      <c r="A10" s="3"/>
      <c r="B10" s="3"/>
      <c r="C10" s="3"/>
      <c r="D10" s="3"/>
      <c r="E10" s="3"/>
      <c r="F10" s="19" t="s">
        <v>57</v>
      </c>
      <c r="G10" s="18"/>
      <c r="H10" s="19" t="s">
        <v>57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47" t="s">
        <v>78</v>
      </c>
      <c r="B12" s="3"/>
      <c r="C12" s="3"/>
      <c r="D12" s="3"/>
      <c r="E12" s="3"/>
      <c r="F12" s="48">
        <v>2140</v>
      </c>
      <c r="G12" s="20"/>
      <c r="H12" s="48">
        <v>458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96</v>
      </c>
      <c r="B14" s="3"/>
      <c r="C14" s="3"/>
      <c r="D14" s="3"/>
      <c r="E14" s="3"/>
      <c r="F14" s="20">
        <f>1076</f>
        <v>1076</v>
      </c>
      <c r="G14" s="20"/>
      <c r="H14" s="20">
        <v>1095</v>
      </c>
    </row>
    <row r="15" spans="1:8" ht="15">
      <c r="A15" s="3"/>
      <c r="B15" s="3"/>
      <c r="C15" s="3"/>
      <c r="D15" s="3"/>
      <c r="E15" s="3"/>
      <c r="F15" s="21"/>
      <c r="G15" s="20"/>
      <c r="H15" s="21"/>
    </row>
    <row r="16" spans="1:8" ht="15">
      <c r="A16" s="3" t="s">
        <v>58</v>
      </c>
      <c r="B16" s="3"/>
      <c r="C16" s="3"/>
      <c r="D16" s="3"/>
      <c r="E16" s="3"/>
      <c r="F16" s="33">
        <f>SUM(F12:F14)</f>
        <v>3216</v>
      </c>
      <c r="G16" s="33"/>
      <c r="H16" s="53">
        <f>SUM(H12:H14)</f>
        <v>1553</v>
      </c>
    </row>
    <row r="17" spans="1:8" ht="15">
      <c r="A17" s="3"/>
      <c r="B17" s="3"/>
      <c r="C17" s="3"/>
      <c r="D17" s="3"/>
      <c r="E17" s="3"/>
      <c r="F17" s="20"/>
      <c r="G17" s="20"/>
      <c r="H17" s="20"/>
    </row>
    <row r="18" spans="1:8" ht="15">
      <c r="A18" s="3" t="s">
        <v>97</v>
      </c>
      <c r="B18" s="3"/>
      <c r="C18" s="3"/>
      <c r="D18" s="3"/>
      <c r="E18" s="3" t="s">
        <v>5</v>
      </c>
      <c r="F18" s="59">
        <v>2332</v>
      </c>
      <c r="G18" s="59"/>
      <c r="H18" s="59">
        <v>-4200</v>
      </c>
    </row>
    <row r="19" spans="1:8" ht="15">
      <c r="A19" s="3"/>
      <c r="B19" s="3"/>
      <c r="C19" s="3"/>
      <c r="D19" s="3"/>
      <c r="E19" s="3" t="s">
        <v>5</v>
      </c>
      <c r="F19" s="21" t="s">
        <v>5</v>
      </c>
      <c r="G19" s="20"/>
      <c r="H19" s="21" t="s">
        <v>5</v>
      </c>
    </row>
    <row r="20" spans="1:8" ht="15">
      <c r="A20" s="3" t="s">
        <v>99</v>
      </c>
      <c r="B20" s="3"/>
      <c r="C20" s="3"/>
      <c r="D20" s="3"/>
      <c r="E20" s="3"/>
      <c r="F20" s="52">
        <f>SUM(F16:F18)</f>
        <v>5548</v>
      </c>
      <c r="G20" s="52"/>
      <c r="H20" s="52">
        <f>SUM(H16:H18)</f>
        <v>-2647</v>
      </c>
    </row>
    <row r="21" spans="1:8" ht="15">
      <c r="A21" s="3"/>
      <c r="B21" s="3"/>
      <c r="C21" s="3"/>
      <c r="D21" s="3"/>
      <c r="E21" s="3" t="s">
        <v>5</v>
      </c>
      <c r="F21" s="20" t="s">
        <v>5</v>
      </c>
      <c r="G21" s="20"/>
      <c r="H21" s="20"/>
    </row>
    <row r="22" spans="1:8" ht="15">
      <c r="A22" s="3"/>
      <c r="B22" s="87" t="s">
        <v>98</v>
      </c>
      <c r="C22" s="87"/>
      <c r="D22" s="87"/>
      <c r="E22" s="87"/>
      <c r="F22" s="25">
        <v>-450</v>
      </c>
      <c r="G22" s="20"/>
      <c r="H22" s="25">
        <v>-25</v>
      </c>
    </row>
    <row r="23" spans="1:8" ht="15">
      <c r="A23" s="3"/>
      <c r="B23" s="3"/>
      <c r="C23" s="3"/>
      <c r="D23" s="3"/>
      <c r="E23" s="3" t="s">
        <v>5</v>
      </c>
      <c r="F23" s="21"/>
      <c r="G23" s="20"/>
      <c r="H23" s="21"/>
    </row>
    <row r="24" spans="1:8" ht="15">
      <c r="A24" s="3" t="s">
        <v>100</v>
      </c>
      <c r="B24" s="3"/>
      <c r="C24" s="3"/>
      <c r="D24" s="3"/>
      <c r="E24" s="3" t="s">
        <v>5</v>
      </c>
      <c r="F24" s="49">
        <f>SUM(F19:F22)</f>
        <v>5098</v>
      </c>
      <c r="G24" s="49"/>
      <c r="H24" s="49">
        <f>SUM(H19:H22)</f>
        <v>-2672</v>
      </c>
    </row>
    <row r="25" spans="1:8" ht="15">
      <c r="A25" s="3"/>
      <c r="B25" s="3"/>
      <c r="C25" s="3"/>
      <c r="D25" s="3"/>
      <c r="E25" s="3"/>
      <c r="F25" s="20"/>
      <c r="G25" s="20"/>
      <c r="H25" s="20"/>
    </row>
    <row r="26" spans="1:8" ht="15">
      <c r="A26" s="3" t="s">
        <v>59</v>
      </c>
      <c r="B26" s="3"/>
      <c r="C26" s="3"/>
      <c r="D26" s="3"/>
      <c r="E26" s="3"/>
      <c r="F26" s="20"/>
      <c r="G26" s="20"/>
      <c r="H26" s="20"/>
    </row>
    <row r="27" spans="1:8" ht="15">
      <c r="A27" s="3"/>
      <c r="B27" s="3" t="s">
        <v>85</v>
      </c>
      <c r="C27" s="3"/>
      <c r="D27" s="3"/>
      <c r="E27" s="3"/>
      <c r="F27" s="59">
        <v>-900</v>
      </c>
      <c r="G27" s="20"/>
      <c r="H27" s="59">
        <v>0</v>
      </c>
    </row>
    <row r="28" spans="1:8" ht="15">
      <c r="A28" s="3" t="s">
        <v>5</v>
      </c>
      <c r="B28" s="3"/>
      <c r="C28" s="3"/>
      <c r="D28" s="3"/>
      <c r="E28" s="3" t="s">
        <v>5</v>
      </c>
      <c r="F28" s="56"/>
      <c r="G28" s="20"/>
      <c r="H28" s="56"/>
    </row>
    <row r="29" spans="1:8" ht="15">
      <c r="A29" s="47" t="s">
        <v>75</v>
      </c>
      <c r="B29" s="3"/>
      <c r="C29" s="3"/>
      <c r="D29" s="3"/>
      <c r="E29" s="3"/>
      <c r="F29" s="20"/>
      <c r="G29" s="20"/>
      <c r="H29" s="20"/>
    </row>
    <row r="30" spans="1:8" ht="15">
      <c r="A30" s="47"/>
      <c r="B30" s="47"/>
      <c r="C30" s="3"/>
      <c r="D30" s="3"/>
      <c r="E30" s="3"/>
      <c r="F30" s="59"/>
      <c r="G30" s="20"/>
      <c r="H30" s="59"/>
    </row>
    <row r="31" spans="1:8" ht="15">
      <c r="A31" s="3" t="s">
        <v>5</v>
      </c>
      <c r="B31" s="3" t="s">
        <v>60</v>
      </c>
      <c r="C31" s="3"/>
      <c r="D31" s="3"/>
      <c r="E31" s="3"/>
      <c r="F31" s="53">
        <v>517</v>
      </c>
      <c r="G31" s="20"/>
      <c r="H31" s="53">
        <v>1297</v>
      </c>
    </row>
    <row r="32" spans="1:8" ht="15">
      <c r="A32" s="3"/>
      <c r="B32" s="3"/>
      <c r="C32" s="3"/>
      <c r="D32" s="3"/>
      <c r="E32" s="3"/>
      <c r="F32" s="25"/>
      <c r="G32" s="20"/>
      <c r="H32" s="80"/>
    </row>
    <row r="33" spans="1:8" ht="15">
      <c r="A33" s="3"/>
      <c r="B33" s="3"/>
      <c r="C33" s="3"/>
      <c r="D33" s="3"/>
      <c r="E33" s="3"/>
      <c r="F33" s="21"/>
      <c r="G33" s="20"/>
      <c r="H33" s="26"/>
    </row>
    <row r="34" spans="1:8" ht="15.75">
      <c r="A34" s="2" t="s">
        <v>61</v>
      </c>
      <c r="B34" s="3"/>
      <c r="C34" s="3"/>
      <c r="D34" s="3"/>
      <c r="E34" s="3"/>
      <c r="F34" s="25">
        <f>+F24+F28+F31+F32+F30+F27</f>
        <v>4715</v>
      </c>
      <c r="G34" s="25"/>
      <c r="H34" s="25">
        <f>+H24+H27+H31+H32+H30</f>
        <v>-1375</v>
      </c>
    </row>
    <row r="35" spans="1:8" ht="15">
      <c r="A35" s="3"/>
      <c r="B35" s="3"/>
      <c r="C35" s="3"/>
      <c r="D35" s="3"/>
      <c r="E35" s="3"/>
      <c r="F35" s="20"/>
      <c r="G35" s="20"/>
      <c r="H35" s="20"/>
    </row>
    <row r="36" spans="1:8" ht="15">
      <c r="A36" s="3" t="s">
        <v>62</v>
      </c>
      <c r="B36" s="3"/>
      <c r="C36" s="3"/>
      <c r="D36" s="3"/>
      <c r="E36" s="3"/>
      <c r="F36" s="25">
        <v>-2836</v>
      </c>
      <c r="G36" s="20"/>
      <c r="H36" s="25">
        <v>-248</v>
      </c>
    </row>
    <row r="37" spans="1:8" ht="15">
      <c r="A37" s="3"/>
      <c r="B37" s="3"/>
      <c r="C37" s="3"/>
      <c r="D37" s="3"/>
      <c r="E37" s="3"/>
      <c r="F37" s="20"/>
      <c r="G37" s="75"/>
      <c r="H37" s="20"/>
    </row>
    <row r="38" spans="1:8" ht="16.5" thickBot="1">
      <c r="A38" s="2" t="s">
        <v>63</v>
      </c>
      <c r="B38" s="3"/>
      <c r="C38" s="3"/>
      <c r="D38" s="3"/>
      <c r="E38" s="3"/>
      <c r="F38" s="54">
        <f>+F36+F34</f>
        <v>1879</v>
      </c>
      <c r="G38" s="74"/>
      <c r="H38" s="62">
        <f>+H36+H34</f>
        <v>-1623</v>
      </c>
    </row>
    <row r="39" spans="1:8" ht="16.5" thickTop="1">
      <c r="A39" s="2"/>
      <c r="B39" s="3"/>
      <c r="C39" s="3"/>
      <c r="D39" s="3"/>
      <c r="E39" s="3"/>
      <c r="F39" s="22"/>
      <c r="G39" s="20"/>
      <c r="H39" s="22"/>
    </row>
    <row r="40" spans="1:8" ht="15">
      <c r="A40" s="3"/>
      <c r="B40" s="3"/>
      <c r="C40" s="3"/>
      <c r="D40" s="3"/>
      <c r="E40" s="3"/>
      <c r="F40" s="20" t="s">
        <v>5</v>
      </c>
      <c r="G40" s="20"/>
      <c r="H40" s="20" t="s">
        <v>5</v>
      </c>
    </row>
    <row r="41" spans="1:8" ht="15.75">
      <c r="A41" s="2" t="s">
        <v>64</v>
      </c>
      <c r="B41" s="3"/>
      <c r="C41" s="3"/>
      <c r="D41" s="3"/>
      <c r="E41" s="3"/>
      <c r="F41" s="23">
        <v>2011</v>
      </c>
      <c r="G41" s="18"/>
      <c r="H41" s="23">
        <v>2010</v>
      </c>
    </row>
    <row r="42" spans="1:8" ht="15">
      <c r="A42" s="3"/>
      <c r="B42" s="3"/>
      <c r="C42" s="3"/>
      <c r="D42" s="3"/>
      <c r="E42" s="3"/>
      <c r="F42" s="24" t="s">
        <v>30</v>
      </c>
      <c r="G42" s="24"/>
      <c r="H42" s="24" t="s">
        <v>30</v>
      </c>
    </row>
    <row r="43" spans="1:8" ht="15">
      <c r="A43" s="3" t="s">
        <v>65</v>
      </c>
      <c r="B43" s="3"/>
      <c r="C43" s="3"/>
      <c r="D43" s="3"/>
      <c r="E43" s="3" t="s">
        <v>5</v>
      </c>
      <c r="F43" s="33">
        <v>658</v>
      </c>
      <c r="G43" s="20"/>
      <c r="H43" s="33">
        <v>451</v>
      </c>
    </row>
    <row r="44" spans="1:8" ht="15">
      <c r="A44" s="3" t="s">
        <v>126</v>
      </c>
      <c r="B44" s="3"/>
      <c r="C44" s="3"/>
      <c r="D44" s="3"/>
      <c r="E44" s="3"/>
      <c r="F44" s="84">
        <v>5021</v>
      </c>
      <c r="G44" s="20"/>
      <c r="H44" s="84">
        <v>1726</v>
      </c>
    </row>
    <row r="45" spans="1:8" ht="15">
      <c r="A45" s="3" t="s">
        <v>65</v>
      </c>
      <c r="B45" s="3"/>
      <c r="C45" s="3"/>
      <c r="D45" s="3"/>
      <c r="E45" s="3"/>
      <c r="F45" s="81">
        <f>SUM(F43:F44)</f>
        <v>5679</v>
      </c>
      <c r="G45" s="20"/>
      <c r="H45" s="81">
        <f>SUM(H43:H44)</f>
        <v>2177</v>
      </c>
    </row>
    <row r="46" spans="1:8" ht="15">
      <c r="A46" s="3" t="s">
        <v>123</v>
      </c>
      <c r="B46" s="3"/>
      <c r="C46" s="3"/>
      <c r="D46" s="3"/>
      <c r="E46" s="3"/>
      <c r="F46" s="49"/>
      <c r="G46" s="20"/>
      <c r="H46" s="49"/>
    </row>
    <row r="47" spans="1:8" ht="15">
      <c r="A47" s="3" t="s">
        <v>126</v>
      </c>
      <c r="B47" s="3"/>
      <c r="C47" s="3"/>
      <c r="D47" s="3"/>
      <c r="E47" s="3"/>
      <c r="F47" s="49"/>
      <c r="G47" s="20"/>
      <c r="H47" s="49"/>
    </row>
    <row r="48" spans="1:8" ht="15">
      <c r="A48" s="3" t="s">
        <v>66</v>
      </c>
      <c r="B48" s="3"/>
      <c r="C48" s="3"/>
      <c r="D48" s="3"/>
      <c r="E48" s="3"/>
      <c r="F48" s="85">
        <v>-3800</v>
      </c>
      <c r="G48" s="20"/>
      <c r="H48" s="85">
        <v>-3800</v>
      </c>
    </row>
    <row r="49" spans="1:10" ht="15.75" thickBot="1">
      <c r="A49" s="3" t="s">
        <v>67</v>
      </c>
      <c r="B49" s="3"/>
      <c r="C49" s="3"/>
      <c r="D49" s="3"/>
      <c r="E49" s="3"/>
      <c r="F49" s="82">
        <f>SUM(F45:F48)</f>
        <v>1879</v>
      </c>
      <c r="G49" s="20"/>
      <c r="H49" s="83">
        <f>SUM(H45:H48)</f>
        <v>-1623</v>
      </c>
      <c r="J49" s="37"/>
    </row>
    <row r="50" spans="1:8" ht="15.75" thickTop="1">
      <c r="A50" s="3"/>
      <c r="B50" s="3"/>
      <c r="C50" s="3"/>
      <c r="D50" s="3"/>
      <c r="E50" s="3"/>
      <c r="F50" s="75"/>
      <c r="G50" s="20"/>
      <c r="H50" s="75"/>
    </row>
    <row r="51" spans="1:8" ht="15">
      <c r="A51" s="3" t="s">
        <v>68</v>
      </c>
      <c r="B51" s="3"/>
      <c r="C51" s="3"/>
      <c r="D51" s="3"/>
      <c r="E51" s="3"/>
      <c r="F51" s="20"/>
      <c r="G51" s="20"/>
      <c r="H51" s="20"/>
    </row>
    <row r="52" spans="1:8" ht="15">
      <c r="A52" s="3" t="s">
        <v>117</v>
      </c>
      <c r="B52" s="3"/>
      <c r="C52" s="3"/>
      <c r="D52" s="3"/>
      <c r="E52" s="3"/>
      <c r="F52" s="20"/>
      <c r="G52" s="20"/>
      <c r="H52" s="20"/>
    </row>
  </sheetData>
  <sheetProtection/>
  <mergeCells count="1">
    <mergeCell ref="B22:E22"/>
  </mergeCells>
  <printOptions/>
  <pageMargins left="1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Peggy Loh</cp:lastModifiedBy>
  <cp:lastPrinted>2011-05-23T10:14:18Z</cp:lastPrinted>
  <dcterms:created xsi:type="dcterms:W3CDTF">2006-11-28T09:03:00Z</dcterms:created>
  <dcterms:modified xsi:type="dcterms:W3CDTF">2011-05-23T10:17:44Z</dcterms:modified>
  <cp:category/>
  <cp:version/>
  <cp:contentType/>
  <cp:contentStatus/>
</cp:coreProperties>
</file>